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<sst xmlns="http://schemas.openxmlformats.org/spreadsheetml/2006/main" count="158" uniqueCount="89">
  <si>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</si>
  <si>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</si>
  <si>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</si>
  <si>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</si>
  <si>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</si>
  <si>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</si>
  <si>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</si>
  <si>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</si>
  <si>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</si>
  <si>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</si>
  <si>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</si>
  <si>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</si>
  <si>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</si>
  <si>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</si>
  <si>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</si>
  <si>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</si>
  <si>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</si>
  <si>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</si>
  <si>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</si>
  <si>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</si>
  <si>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</si>
  <si>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</si>
  <si>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</si>
  <si>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</si>
  <si>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</si>
  <si>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</si>
  <si>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</si>
  <si>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</si>
  <si>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</si>
  <si>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</si>
  <si>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</si>
  <si>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</si>
  <si>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</si>
  <si>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</si>
  <si>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</si>
  <si>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</si>
  <si>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</si>
  <si>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</si>
  <si>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</si>
  <si>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</si>
  <si>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</si>
  <si>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</si>
  <si>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</si>
  <si>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</si>
  <si>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</si>
  <si>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</si>
  <si>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</si>
  <si>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</si>
  <si>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</si>
  <si>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</si>
  <si>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</si>
  <si>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</si>
  <si>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</si>
  <si>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</si>
  <si>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</si>
  <si>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</si>
  <si>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</si>
  <si>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</si>
  <si>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</si>
  <si>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</si>
  <si>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</si>
  <si>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</si>
  <si>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</si>
  <si>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</si>
  <si>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</si>
  <si>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</si>
  <si>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</si>
  <si>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</si>
  <si>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</si>
  <si>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</si>
  <si>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</si>
  <si>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</si>
  <si>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</si>
  <si>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</si>
  <si>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</si>
  <si>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</si>
  <si>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</si>
  <si>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</si>
  <si>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</si>
  <si>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</si>
  <si>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</si>
  <si>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</si>
  <si>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t>план на січень-березень 2019р.</t>
  </si>
  <si>
    <t>станом на 15.03.2019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</si>
  <si>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</si>
  <si>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r>
      <t xml:space="preserve">станом на 15.03.2019р.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</si>
  <si>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15.03.2019р.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</si>
  <si>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15.03.2019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</si>
  <si>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15.03.2019р.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</si>
</sst>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3.65"/>
      <color indexed="8"/>
      <name val="Times New Roman"/>
      <family val="1"/>
    </font>
    <font>
      <sz val="4.6"/>
      <color indexed="8"/>
      <name val="Times New Roman"/>
      <family val="1"/>
    </font>
    <font>
      <sz val="7.4"/>
      <color indexed="8"/>
      <name val="Calibri"/>
      <family val="2"/>
    </font>
    <font>
      <sz val="7.6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i/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66026830"/>
        <c:axId val="46572975"/>
      </c:lineChart>
      <c:catAx>
        <c:axId val="660268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72975"/>
        <c:crosses val="autoZero"/>
        <c:auto val="0"/>
        <c:lblOffset val="100"/>
        <c:tickLblSkip val="1"/>
        <c:noMultiLvlLbl val="0"/>
      </c:catAx>
      <c:valAx>
        <c:axId val="4657297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02683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4314592"/>
        <c:axId val="18631265"/>
      </c:lineChart>
      <c:catAx>
        <c:axId val="143145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631265"/>
        <c:crosses val="autoZero"/>
        <c:auto val="0"/>
        <c:lblOffset val="100"/>
        <c:tickLblSkip val="1"/>
        <c:noMultiLvlLbl val="0"/>
      </c:catAx>
      <c:valAx>
        <c:axId val="1863126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31459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32737458"/>
        <c:axId val="34488403"/>
      </c:lineChart>
      <c:catAx>
        <c:axId val="327374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88403"/>
        <c:crosses val="autoZero"/>
        <c:auto val="0"/>
        <c:lblOffset val="100"/>
        <c:tickLblSkip val="1"/>
        <c:noMultiLvlLbl val="0"/>
      </c:catAx>
      <c:valAx>
        <c:axId val="3448840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73745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15.03.2019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січень-березень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2097220"/>
        <c:axId val="54431621"/>
      </c:bar3DChart>
      <c:catAx>
        <c:axId val="4209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31621"/>
        <c:crosses val="autoZero"/>
        <c:auto val="1"/>
        <c:lblOffset val="100"/>
        <c:tickLblSkip val="1"/>
        <c:noMultiLvlLbl val="0"/>
      </c:catAx>
      <c:valAx>
        <c:axId val="54431621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97220"/>
        <c:crossesAt val="1"/>
        <c:crossBetween val="between"/>
        <c:dispUnits/>
        <c:majorUnit val="2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25"/>
          <c:y val="0.409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6885142"/>
        <c:axId val="39600119"/>
      </c:bar3DChart>
      <c:catAx>
        <c:axId val="46885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600119"/>
        <c:crosses val="autoZero"/>
        <c:auto val="1"/>
        <c:lblOffset val="100"/>
        <c:tickLblSkip val="1"/>
        <c:noMultiLvlLbl val="0"/>
      </c:catAx>
      <c:valAx>
        <c:axId val="39600119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85142"/>
        <c:crossesAt val="1"/>
        <c:crossBetween val="between"/>
        <c:dispUnits/>
        <c:majorUnit val="2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451 255,6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48 186,4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березень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- 103 529,3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березень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151 549,0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- 103 069,2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0</v>
          </cell>
          <cell r="K6">
            <v>62326776.64999999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09">
        <v>0</v>
      </c>
      <c r="V5" s="110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0">
        <v>1</v>
      </c>
      <c r="V7" s="131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09">
        <v>0</v>
      </c>
      <c r="V8" s="110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09">
        <v>0</v>
      </c>
      <c r="V10" s="110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09">
        <v>0</v>
      </c>
      <c r="V11" s="110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09">
        <v>0</v>
      </c>
      <c r="V14" s="110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09">
        <v>0</v>
      </c>
      <c r="V18" s="110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09">
        <v>0</v>
      </c>
      <c r="V20" s="110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09">
        <v>0</v>
      </c>
      <c r="V22" s="110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09">
        <v>0</v>
      </c>
      <c r="V23" s="110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4">
        <v>0</v>
      </c>
      <c r="V24" s="12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6">
        <f>SUM(U4:U24)</f>
        <v>1</v>
      </c>
      <c r="V25" s="127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4" t="s">
        <v>33</v>
      </c>
      <c r="S28" s="114"/>
      <c r="T28" s="114"/>
      <c r="U28" s="11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>
        <v>43497</v>
      </c>
      <c r="S30" s="129">
        <f>'[2]залишки'!$G$6/1000</f>
        <v>0</v>
      </c>
      <c r="T30" s="129"/>
      <c r="U30" s="129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7"/>
      <c r="S31" s="129"/>
      <c r="T31" s="129"/>
      <c r="U31" s="129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1" t="s">
        <v>45</v>
      </c>
      <c r="T33" s="11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40</v>
      </c>
      <c r="T34" s="11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4" t="s">
        <v>30</v>
      </c>
      <c r="S38" s="114"/>
      <c r="T38" s="114"/>
      <c r="U38" s="114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5" t="s">
        <v>31</v>
      </c>
      <c r="S39" s="115"/>
      <c r="T39" s="115"/>
      <c r="U39" s="11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>
        <v>43497</v>
      </c>
      <c r="S40" s="118">
        <f>'[2]залишки'!$K$6/1000</f>
        <v>62326.77664999999</v>
      </c>
      <c r="T40" s="119"/>
      <c r="U40" s="12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/>
      <c r="S41" s="121"/>
      <c r="T41" s="122"/>
      <c r="U41" s="12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74</v>
      </c>
      <c r="S1" s="136"/>
      <c r="T1" s="136"/>
      <c r="U1" s="136"/>
      <c r="V1" s="136"/>
      <c r="W1" s="137"/>
    </row>
    <row r="2" spans="1:23" ht="15" thickBot="1">
      <c r="A2" s="138" t="s">
        <v>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78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6">
        <v>0</v>
      </c>
      <c r="V4" s="147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09">
        <v>0</v>
      </c>
      <c r="V12" s="110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09">
        <v>0</v>
      </c>
      <c r="V20" s="110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09">
        <v>0</v>
      </c>
      <c r="V21" s="110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09">
        <v>0</v>
      </c>
      <c r="V22" s="110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4">
        <v>0</v>
      </c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6">
        <f>SUM(U4:U23)</f>
        <v>1</v>
      </c>
      <c r="V24" s="127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43525</v>
      </c>
      <c r="S29" s="129">
        <v>9306.368960000002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43525</v>
      </c>
      <c r="S39" s="118">
        <v>28314.82936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81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85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84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5335.531111111111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5335.5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5335.5</v>
      </c>
      <c r="R6" s="71">
        <v>11.8</v>
      </c>
      <c r="S6" s="72">
        <v>0</v>
      </c>
      <c r="T6" s="73">
        <v>0</v>
      </c>
      <c r="U6" s="130">
        <v>0</v>
      </c>
      <c r="V6" s="131"/>
      <c r="W6" s="68">
        <f t="shared" si="3"/>
        <v>11.8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5335.5</v>
      </c>
      <c r="R7" s="71">
        <v>0</v>
      </c>
      <c r="S7" s="72">
        <v>0</v>
      </c>
      <c r="T7" s="73">
        <v>0</v>
      </c>
      <c r="U7" s="130">
        <v>1</v>
      </c>
      <c r="V7" s="131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5335.5</v>
      </c>
      <c r="R8" s="71">
        <v>0</v>
      </c>
      <c r="S8" s="72">
        <v>0</v>
      </c>
      <c r="T8" s="70">
        <v>0</v>
      </c>
      <c r="U8" s="109">
        <v>0</v>
      </c>
      <c r="V8" s="110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5335.5</v>
      </c>
      <c r="R9" s="71">
        <v>0</v>
      </c>
      <c r="S9" s="72">
        <v>0</v>
      </c>
      <c r="T9" s="70">
        <v>32.6</v>
      </c>
      <c r="U9" s="109">
        <v>0</v>
      </c>
      <c r="V9" s="110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5335.5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5335.5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18.339999999999897</v>
      </c>
      <c r="N12" s="65">
        <v>3827.04</v>
      </c>
      <c r="O12" s="65">
        <v>4800</v>
      </c>
      <c r="P12" s="3">
        <f t="shared" si="1"/>
        <v>0.7973</v>
      </c>
      <c r="Q12" s="2">
        <v>5335.5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43539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12500</v>
      </c>
      <c r="P13" s="3">
        <f t="shared" si="1"/>
        <v>0</v>
      </c>
      <c r="Q13" s="2">
        <v>5335.5</v>
      </c>
      <c r="R13" s="69"/>
      <c r="S13" s="65"/>
      <c r="T13" s="70"/>
      <c r="U13" s="109"/>
      <c r="V13" s="110"/>
      <c r="W13" s="68">
        <v>0</v>
      </c>
    </row>
    <row r="14" spans="1:23" ht="12.75">
      <c r="A14" s="10">
        <v>43542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6600</v>
      </c>
      <c r="P14" s="3">
        <f t="shared" si="1"/>
        <v>0</v>
      </c>
      <c r="Q14" s="2">
        <v>5335.5</v>
      </c>
      <c r="R14" s="69"/>
      <c r="S14" s="65"/>
      <c r="T14" s="74"/>
      <c r="U14" s="109"/>
      <c r="V14" s="110"/>
      <c r="W14" s="68">
        <f t="shared" si="3"/>
        <v>0</v>
      </c>
    </row>
    <row r="15" spans="1:23" ht="12.75">
      <c r="A15" s="10">
        <v>43543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6800</v>
      </c>
      <c r="P15" s="3">
        <f>N15/O15</f>
        <v>0</v>
      </c>
      <c r="Q15" s="2">
        <v>5335.5</v>
      </c>
      <c r="R15" s="69"/>
      <c r="S15" s="65"/>
      <c r="T15" s="74"/>
      <c r="U15" s="109"/>
      <c r="V15" s="110"/>
      <c r="W15" s="68">
        <f t="shared" si="3"/>
        <v>0</v>
      </c>
    </row>
    <row r="16" spans="1:23" ht="12.75">
      <c r="A16" s="10">
        <v>43544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6450</v>
      </c>
      <c r="P16" s="3">
        <f t="shared" si="1"/>
        <v>0</v>
      </c>
      <c r="Q16" s="2">
        <v>5335.5</v>
      </c>
      <c r="R16" s="69"/>
      <c r="S16" s="65"/>
      <c r="T16" s="74"/>
      <c r="U16" s="109"/>
      <c r="V16" s="110"/>
      <c r="W16" s="68">
        <f t="shared" si="3"/>
        <v>0</v>
      </c>
    </row>
    <row r="17" spans="1:23" ht="12.75">
      <c r="A17" s="10">
        <v>43545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12100</v>
      </c>
      <c r="P17" s="3">
        <f t="shared" si="1"/>
        <v>0</v>
      </c>
      <c r="Q17" s="2">
        <v>5335.5</v>
      </c>
      <c r="R17" s="69"/>
      <c r="S17" s="65"/>
      <c r="T17" s="74"/>
      <c r="U17" s="109"/>
      <c r="V17" s="110"/>
      <c r="W17" s="68">
        <f t="shared" si="3"/>
        <v>0</v>
      </c>
    </row>
    <row r="18" spans="1:23" ht="12.75">
      <c r="A18" s="10">
        <v>43546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4700</v>
      </c>
      <c r="P18" s="3">
        <f>N18/O18</f>
        <v>0</v>
      </c>
      <c r="Q18" s="2">
        <v>5335.5</v>
      </c>
      <c r="R18" s="69"/>
      <c r="S18" s="65"/>
      <c r="T18" s="70"/>
      <c r="U18" s="109"/>
      <c r="V18" s="110"/>
      <c r="W18" s="68">
        <f t="shared" si="3"/>
        <v>0</v>
      </c>
    </row>
    <row r="19" spans="1:23" ht="12.75">
      <c r="A19" s="10">
        <v>43549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5335.5</v>
      </c>
      <c r="R19" s="69"/>
      <c r="S19" s="65"/>
      <c r="T19" s="70"/>
      <c r="U19" s="109"/>
      <c r="V19" s="110"/>
      <c r="W19" s="68">
        <f t="shared" si="3"/>
        <v>0</v>
      </c>
    </row>
    <row r="20" spans="1:23" ht="12.75">
      <c r="A20" s="10">
        <v>43550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5300</v>
      </c>
      <c r="P20" s="3">
        <f t="shared" si="1"/>
        <v>0</v>
      </c>
      <c r="Q20" s="2">
        <v>5335.5</v>
      </c>
      <c r="R20" s="69"/>
      <c r="S20" s="65"/>
      <c r="T20" s="70"/>
      <c r="U20" s="109"/>
      <c r="V20" s="110"/>
      <c r="W20" s="68">
        <f t="shared" si="3"/>
        <v>0</v>
      </c>
    </row>
    <row r="21" spans="1:23" ht="12.75">
      <c r="A21" s="10">
        <v>43551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8800</v>
      </c>
      <c r="P21" s="3">
        <f t="shared" si="1"/>
        <v>0</v>
      </c>
      <c r="Q21" s="2">
        <v>5335.5</v>
      </c>
      <c r="R21" s="102"/>
      <c r="S21" s="103"/>
      <c r="T21" s="104"/>
      <c r="U21" s="109"/>
      <c r="V21" s="110"/>
      <c r="W21" s="68">
        <f t="shared" si="3"/>
        <v>0</v>
      </c>
    </row>
    <row r="22" spans="1:23" ht="12.75">
      <c r="A22" s="10">
        <v>43552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11800</v>
      </c>
      <c r="P22" s="3">
        <f t="shared" si="1"/>
        <v>0</v>
      </c>
      <c r="Q22" s="2">
        <v>5335.5</v>
      </c>
      <c r="R22" s="102"/>
      <c r="S22" s="103"/>
      <c r="T22" s="104"/>
      <c r="U22" s="109"/>
      <c r="V22" s="110"/>
      <c r="W22" s="68">
        <f t="shared" si="3"/>
        <v>0</v>
      </c>
    </row>
    <row r="23" spans="1:23" ht="13.5" thickBot="1">
      <c r="A23" s="10">
        <v>43553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18900</v>
      </c>
      <c r="P23" s="3">
        <f t="shared" si="1"/>
        <v>0</v>
      </c>
      <c r="Q23" s="2">
        <v>5335.5</v>
      </c>
      <c r="R23" s="98"/>
      <c r="S23" s="99"/>
      <c r="T23" s="100"/>
      <c r="U23" s="124"/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34868.8</v>
      </c>
      <c r="C24" s="85">
        <f t="shared" si="4"/>
        <v>432.9</v>
      </c>
      <c r="D24" s="107">
        <f t="shared" si="4"/>
        <v>432.9</v>
      </c>
      <c r="E24" s="107">
        <f t="shared" si="4"/>
        <v>0</v>
      </c>
      <c r="F24" s="85">
        <f t="shared" si="4"/>
        <v>257.65000000000003</v>
      </c>
      <c r="G24" s="85">
        <f t="shared" si="4"/>
        <v>4607.2</v>
      </c>
      <c r="H24" s="85">
        <f t="shared" si="4"/>
        <v>4256.3</v>
      </c>
      <c r="I24" s="85">
        <f t="shared" si="4"/>
        <v>672.6000000000001</v>
      </c>
      <c r="J24" s="85">
        <f t="shared" si="4"/>
        <v>279.15</v>
      </c>
      <c r="K24" s="85">
        <f t="shared" si="4"/>
        <v>735.2</v>
      </c>
      <c r="L24" s="85">
        <f t="shared" si="4"/>
        <v>1257.4</v>
      </c>
      <c r="M24" s="84">
        <f t="shared" si="4"/>
        <v>652.579999999999</v>
      </c>
      <c r="N24" s="84">
        <f t="shared" si="4"/>
        <v>48019.78</v>
      </c>
      <c r="O24" s="84">
        <f t="shared" si="4"/>
        <v>151550</v>
      </c>
      <c r="P24" s="86">
        <f>N24/O24</f>
        <v>0.3168576707357308</v>
      </c>
      <c r="Q24" s="2"/>
      <c r="R24" s="75">
        <f>SUM(R4:R23)</f>
        <v>11.8</v>
      </c>
      <c r="S24" s="75">
        <f>SUM(S4:S23)</f>
        <v>0</v>
      </c>
      <c r="T24" s="75">
        <f>SUM(T4:T23)</f>
        <v>32.6</v>
      </c>
      <c r="U24" s="126">
        <f>SUM(U4:U23)</f>
        <v>1</v>
      </c>
      <c r="V24" s="127"/>
      <c r="W24" s="75">
        <f>R24+S24+U24+T24+V24</f>
        <v>45.400000000000006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43539</v>
      </c>
      <c r="S29" s="129">
        <v>0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43539</v>
      </c>
      <c r="S39" s="118">
        <v>62326.77664999999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86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51</v>
      </c>
      <c r="I27" s="150"/>
      <c r="J27" s="165"/>
      <c r="K27" s="166"/>
      <c r="L27" s="162" t="s">
        <v>36</v>
      </c>
      <c r="M27" s="163"/>
      <c r="N27" s="164"/>
      <c r="O27" s="158" t="s">
        <v>87</v>
      </c>
      <c r="P27" s="159"/>
    </row>
    <row r="28" spans="1:16" ht="30.75" customHeight="1">
      <c r="A28" s="149"/>
      <c r="B28" s="44" t="s">
        <v>82</v>
      </c>
      <c r="C28" s="22" t="s">
        <v>23</v>
      </c>
      <c r="D28" s="44" t="str">
        <f>B28</f>
        <v>план на січень-березень 2019р.</v>
      </c>
      <c r="E28" s="22" t="str">
        <f>C28</f>
        <v>факт</v>
      </c>
      <c r="F28" s="43" t="str">
        <f>B28</f>
        <v>план на січень-березень 2019р.</v>
      </c>
      <c r="G28" s="58" t="str">
        <f>C28</f>
        <v>факт</v>
      </c>
      <c r="H28" s="44" t="str">
        <f>B28</f>
        <v>план на січень-березень 2019р.</v>
      </c>
      <c r="I28" s="22" t="str">
        <f>C28</f>
        <v>факт</v>
      </c>
      <c r="J28" s="43"/>
      <c r="K28" s="58"/>
      <c r="L28" s="41" t="str">
        <f>D28</f>
        <v>план на січень-березень 2019р.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березень!S39</f>
        <v>62326.77664999999</v>
      </c>
      <c r="B29" s="45">
        <v>1070</v>
      </c>
      <c r="C29" s="45">
        <v>101.09</v>
      </c>
      <c r="D29" s="45">
        <v>0</v>
      </c>
      <c r="E29" s="45">
        <v>0.05</v>
      </c>
      <c r="F29" s="45">
        <v>2330</v>
      </c>
      <c r="G29" s="45">
        <v>1747.33</v>
      </c>
      <c r="H29" s="45">
        <v>6</v>
      </c>
      <c r="I29" s="45">
        <v>3</v>
      </c>
      <c r="J29" s="45"/>
      <c r="K29" s="45"/>
      <c r="L29" s="59">
        <f>H29+F29+D29+J29+B29</f>
        <v>3406</v>
      </c>
      <c r="M29" s="46">
        <f>C29+E29+G29+I29</f>
        <v>1851.47</v>
      </c>
      <c r="N29" s="47">
        <f>M29-L29</f>
        <v>-1554.53</v>
      </c>
      <c r="O29" s="160">
        <f>березень!S29</f>
        <v>0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271614.10000000003</v>
      </c>
      <c r="C48" s="28">
        <v>209124.52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46880.3</v>
      </c>
      <c r="C49" s="28">
        <v>30249.82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81018.59999999999</v>
      </c>
      <c r="C50" s="28">
        <v>79313.79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8837.4</v>
      </c>
      <c r="C51" s="28">
        <v>7686.11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13827.6</v>
      </c>
      <c r="C52" s="28">
        <v>10431.38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1865.3</v>
      </c>
      <c r="C53" s="28">
        <v>2024.77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1519.86</v>
      </c>
      <c r="C54" s="28">
        <v>1927.269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25692.399999999983</v>
      </c>
      <c r="C55" s="12">
        <v>7428.743000000011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451255.56</v>
      </c>
      <c r="C56" s="9">
        <v>348186.402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1070</v>
      </c>
      <c r="C58" s="9">
        <f>C29</f>
        <v>101.09</v>
      </c>
    </row>
    <row r="59" spans="1:3" ht="25.5">
      <c r="A59" s="76" t="s">
        <v>53</v>
      </c>
      <c r="B59" s="9">
        <f>D29</f>
        <v>0</v>
      </c>
      <c r="C59" s="9">
        <f>E29</f>
        <v>0.05</v>
      </c>
    </row>
    <row r="60" spans="1:3" ht="12.75">
      <c r="A60" s="76" t="s">
        <v>54</v>
      </c>
      <c r="B60" s="9">
        <f>F29</f>
        <v>2330</v>
      </c>
      <c r="C60" s="9">
        <f>G29</f>
        <v>1747.33</v>
      </c>
    </row>
    <row r="61" spans="1:3" ht="25.5">
      <c r="A61" s="76" t="s">
        <v>55</v>
      </c>
      <c r="B61" s="9">
        <f>H29</f>
        <v>6</v>
      </c>
      <c r="C61" s="9">
        <f>I29</f>
        <v>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8" sqref="D28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88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2019-03-15T12:37:22Z</dcterms:modified>
  <cp:category/>
  <cp:version/>
  <cp:contentType/>
  <cp:contentStatus/>
</cp:coreProperties>
</file>